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C:\Users\kt70320\Desktop\7月処遇改善実績\"/>
    </mc:Choice>
  </mc:AlternateContent>
  <xr:revisionPtr revIDLastSave="0" documentId="13_ncr:1_{65526FCA-B293-4F47-93F9-5DB391C7CF4D}" xr6:coauthVersionLast="47" xr6:coauthVersionMax="47" xr10:uidLastSave="{00000000-0000-0000-0000-000000000000}"/>
  <bookViews>
    <workbookView xWindow="-110" yWindow="-110" windowWidth="19420" windowHeight="1150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<sst xmlns="http://schemas.openxmlformats.org/spreadsheetml/2006/main" count="426" uniqueCount="323">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</sst>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3659" y="692146"/>
          <a:ext cx="377666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298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92930" y="310461"/>
          <a:ext cx="4484173" cy="1491702"/>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8933" y="28077583"/>
              <a:ext cx="171450" cy="1891242"/>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8933" y="31358417"/>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8933" y="29770917"/>
              <a:ext cx="171450" cy="418041"/>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6350</xdr:colOff>
          <xdr:row>84</xdr:row>
          <xdr:rowOff>152400</xdr:rowOff>
        </xdr:from>
        <xdr:to>
          <xdr:col>1</xdr:col>
          <xdr:colOff>38100</xdr:colOff>
          <xdr:row>85</xdr:row>
          <xdr:rowOff>152400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87</xdr:row>
          <xdr:rowOff>196850</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120650</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120650</xdr:colOff>
          <xdr:row>107</xdr:row>
          <xdr:rowOff>6350</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120650</xdr:colOff>
          <xdr:row>108</xdr:row>
          <xdr:rowOff>6350</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120650</xdr:colOff>
          <xdr:row>109</xdr:row>
          <xdr:rowOff>6350</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4</xdr:col>
          <xdr:colOff>120650</xdr:colOff>
          <xdr:row>109</xdr:row>
          <xdr:rowOff>165100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120650</xdr:colOff>
          <xdr:row>111</xdr:row>
          <xdr:rowOff>6350</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120650</xdr:colOff>
          <xdr:row>112</xdr:row>
          <xdr:rowOff>6350</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120650</xdr:colOff>
          <xdr:row>112</xdr:row>
          <xdr:rowOff>120650</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120650</xdr:colOff>
          <xdr:row>114</xdr:row>
          <xdr:rowOff>6350</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4</xdr:col>
          <xdr:colOff>120650</xdr:colOff>
          <xdr:row>114</xdr:row>
          <xdr:rowOff>152400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120650</xdr:colOff>
          <xdr:row>116</xdr:row>
          <xdr:rowOff>6350</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120650</xdr:colOff>
          <xdr:row>117</xdr:row>
          <xdr:rowOff>6350</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4</xdr:col>
          <xdr:colOff>120650</xdr:colOff>
          <xdr:row>117</xdr:row>
          <xdr:rowOff>152400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120650</xdr:colOff>
          <xdr:row>118</xdr:row>
          <xdr:rowOff>120650</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120650</xdr:colOff>
          <xdr:row>120</xdr:row>
          <xdr:rowOff>6350</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120650</xdr:colOff>
          <xdr:row>120</xdr:row>
          <xdr:rowOff>120650</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120650</xdr:colOff>
          <xdr:row>122</xdr:row>
          <xdr:rowOff>6350</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4</xdr:col>
          <xdr:colOff>120650</xdr:colOff>
          <xdr:row>122</xdr:row>
          <xdr:rowOff>152400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120650</xdr:colOff>
          <xdr:row>124</xdr:row>
          <xdr:rowOff>6350</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120650</xdr:colOff>
          <xdr:row>125</xdr:row>
          <xdr:rowOff>6350</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120650</xdr:colOff>
          <xdr:row>126</xdr:row>
          <xdr:rowOff>6350</xdr:rowOff>
        </xdr:to>
        <xdr:sp macro="" textlink="">
          <xdr:nvSpPr>
            <xdr:cNvPr id="32" name="Check Box 161" hidden="1">
              <a:extLst>
                <a:ext uri="{63B3BB69-23CF-44E3-9099-C40C66FF867C}">
                  <a14:compatExt spid="_x0000_s15521"/>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120650</xdr:colOff>
          <xdr:row>127</xdr:row>
          <xdr:rowOff>6350</xdr:rowOff>
        </xdr:to>
        <xdr:sp macro="" textlink="">
          <xdr:nvSpPr>
            <xdr:cNvPr id="33" name="Check Box 162" hidden="1">
              <a:extLst>
                <a:ext uri="{63B3BB69-23CF-44E3-9099-C40C66FF867C}">
                  <a14:compatExt spid="_x0000_s15522"/>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120650</xdr:colOff>
          <xdr:row>128</xdr:row>
          <xdr:rowOff>6350</xdr:rowOff>
        </xdr:to>
        <xdr:sp macro="" textlink="">
          <xdr:nvSpPr>
            <xdr:cNvPr id="34" name="Check Box 163" hidden="1">
              <a:extLst>
                <a:ext uri="{63B3BB69-23CF-44E3-9099-C40C66FF867C}">
                  <a14:compatExt spid="_x0000_s15523"/>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5" name="Check Box 164" hidden="1">
              <a:extLst>
                <a:ext uri="{63B3BB69-23CF-44E3-9099-C40C66FF867C}">
                  <a14:compatExt spid="_x0000_s15524"/>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6" name="Check Box 193" hidden="1">
              <a:extLst>
                <a:ext uri="{63B3BB69-23CF-44E3-9099-C40C66FF867C}">
                  <a14:compatExt spid="_x0000_s15553"/>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73</xdr:row>
          <xdr:rowOff>165100</xdr:rowOff>
        </xdr:to>
        <xdr:sp macro="" textlink="">
          <xdr:nvSpPr>
            <xdr:cNvPr id="37" name="Check Box 198" hidden="1">
              <a:extLst>
                <a:ext uri="{63B3BB69-23CF-44E3-9099-C40C66FF867C}">
                  <a14:compatExt spid="_x0000_s15558"/>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73</xdr:row>
          <xdr:rowOff>171450</xdr:rowOff>
        </xdr:to>
        <xdr:sp macro="" textlink="">
          <xdr:nvSpPr>
            <xdr:cNvPr id="38" name="Check Box 199" hidden="1">
              <a:extLst>
                <a:ext uri="{63B3BB69-23CF-44E3-9099-C40C66FF867C}">
                  <a14:compatExt spid="_x0000_s15559"/>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73</xdr:row>
          <xdr:rowOff>165100</xdr:rowOff>
        </xdr:to>
        <xdr:sp macro="" textlink="">
          <xdr:nvSpPr>
            <xdr:cNvPr id="39" name="Check Box 200" hidden="1">
              <a:extLst>
                <a:ext uri="{63B3BB69-23CF-44E3-9099-C40C66FF867C}">
                  <a14:compatExt spid="_x0000_s15560"/>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topLeftCell="A60" zoomScale="80" zoomScaleNormal="100" zoomScaleSheetLayoutView="80" workbookViewId="0">
      <selection activeCell="C59" sqref="C59:L59"/>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76" t="s">
        <v>314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315</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76" t="s">
        <v>246</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284</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92" t="s">
        <v>229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46" t="s">
        <v>0</v>
      </c>
      <c r="D36" s="346"/>
      <c r="E36" s="346"/>
      <c r="F36" s="346"/>
      <c r="G36" s="346"/>
      <c r="H36" s="346"/>
      <c r="I36" s="346"/>
      <c r="J36" s="346"/>
      <c r="K36" s="346"/>
      <c r="L36" s="347"/>
      <c r="M36" s="395" t="s">
        <v>220</v>
      </c>
      <c r="N36" s="396"/>
      <c r="O36" s="396"/>
      <c r="P36" s="396"/>
      <c r="Q36" s="396"/>
      <c r="R36" s="396"/>
      <c r="S36" s="396"/>
      <c r="T36" s="396"/>
      <c r="U36" s="396"/>
      <c r="V36" s="396"/>
      <c r="W36" s="397"/>
      <c r="X36" s="398"/>
      <c r="Y36" s="22"/>
      <c r="Z36" s="22"/>
      <c r="AA36" s="22"/>
    </row>
    <row r="37" spans="1:29" ht="20.149999999999999" customHeight="1" thickBot="1">
      <c r="A37" s="22"/>
      <c r="B37" s="28"/>
      <c r="C37" s="346" t="s">
        <v>42</v>
      </c>
      <c r="D37" s="346"/>
      <c r="E37" s="346"/>
      <c r="F37" s="346"/>
      <c r="G37" s="346"/>
      <c r="H37" s="346"/>
      <c r="I37" s="346"/>
      <c r="J37" s="346"/>
      <c r="K37" s="346"/>
      <c r="L37" s="347"/>
      <c r="M37" s="348" t="s">
        <v>220</v>
      </c>
      <c r="N37" s="349"/>
      <c r="O37" s="349"/>
      <c r="P37" s="349"/>
      <c r="Q37" s="349"/>
      <c r="R37" s="349"/>
      <c r="S37" s="349"/>
      <c r="T37" s="349"/>
      <c r="U37" s="350"/>
      <c r="V37" s="350"/>
      <c r="W37" s="351"/>
      <c r="X37" s="352"/>
      <c r="Y37" s="22"/>
      <c r="Z37" s="22"/>
      <c r="AA37" s="22"/>
      <c r="AC37" t="s">
        <v>43</v>
      </c>
    </row>
    <row r="38" spans="1:29" ht="20.149999999999999" customHeight="1" thickBot="1">
      <c r="A38" s="22"/>
      <c r="B38" s="27" t="s">
        <v>44</v>
      </c>
      <c r="C38" s="346" t="s">
        <v>45</v>
      </c>
      <c r="D38" s="346"/>
      <c r="E38" s="346"/>
      <c r="F38" s="346"/>
      <c r="G38" s="346"/>
      <c r="H38" s="346"/>
      <c r="I38" s="346"/>
      <c r="J38" s="346"/>
      <c r="K38" s="346"/>
      <c r="L38" s="347"/>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49999999999999" customHeight="1">
      <c r="A39" s="22"/>
      <c r="B39" s="32"/>
      <c r="C39" s="346" t="s">
        <v>46</v>
      </c>
      <c r="D39" s="346"/>
      <c r="E39" s="346"/>
      <c r="F39" s="346"/>
      <c r="G39" s="346"/>
      <c r="H39" s="346"/>
      <c r="I39" s="346"/>
      <c r="J39" s="346"/>
      <c r="K39" s="346"/>
      <c r="L39" s="347"/>
      <c r="M39" s="348" t="s">
        <v>221</v>
      </c>
      <c r="N39" s="349"/>
      <c r="O39" s="349"/>
      <c r="P39" s="349"/>
      <c r="Q39" s="349"/>
      <c r="R39" s="349"/>
      <c r="S39" s="349"/>
      <c r="T39" s="349"/>
      <c r="U39" s="378"/>
      <c r="V39" s="378"/>
      <c r="W39" s="379"/>
      <c r="X39" s="380"/>
      <c r="Y39" s="22"/>
      <c r="Z39" s="22"/>
      <c r="AA39" s="22"/>
    </row>
    <row r="40" spans="1:29" ht="20.149999999999999" customHeight="1">
      <c r="A40" s="22"/>
      <c r="B40" s="28"/>
      <c r="C40" s="346" t="s">
        <v>47</v>
      </c>
      <c r="D40" s="346"/>
      <c r="E40" s="346"/>
      <c r="F40" s="346"/>
      <c r="G40" s="346"/>
      <c r="H40" s="346"/>
      <c r="I40" s="346"/>
      <c r="J40" s="346"/>
      <c r="K40" s="346"/>
      <c r="L40" s="347"/>
      <c r="M40" s="348" t="s">
        <v>222</v>
      </c>
      <c r="N40" s="349"/>
      <c r="O40" s="349"/>
      <c r="P40" s="349"/>
      <c r="Q40" s="349"/>
      <c r="R40" s="349"/>
      <c r="S40" s="349"/>
      <c r="T40" s="349"/>
      <c r="U40" s="349"/>
      <c r="V40" s="349"/>
      <c r="W40" s="388"/>
      <c r="X40" s="389"/>
      <c r="Y40" s="22"/>
      <c r="Z40" s="22"/>
      <c r="AA40" s="22"/>
    </row>
    <row r="41" spans="1:29" ht="20.149999999999999" customHeight="1">
      <c r="A41" s="22"/>
      <c r="B41" s="27" t="s">
        <v>48</v>
      </c>
      <c r="C41" s="346" t="s">
        <v>49</v>
      </c>
      <c r="D41" s="346"/>
      <c r="E41" s="346"/>
      <c r="F41" s="346"/>
      <c r="G41" s="346"/>
      <c r="H41" s="346"/>
      <c r="I41" s="346"/>
      <c r="J41" s="346"/>
      <c r="K41" s="346"/>
      <c r="L41" s="347"/>
      <c r="M41" s="348" t="s">
        <v>223</v>
      </c>
      <c r="N41" s="349"/>
      <c r="O41" s="349"/>
      <c r="P41" s="349"/>
      <c r="Q41" s="349"/>
      <c r="R41" s="349"/>
      <c r="S41" s="349"/>
      <c r="T41" s="349"/>
      <c r="U41" s="349"/>
      <c r="V41" s="349"/>
      <c r="W41" s="388"/>
      <c r="X41" s="389"/>
      <c r="Y41" s="22"/>
      <c r="Z41" s="22"/>
      <c r="AA41" s="22"/>
    </row>
    <row r="42" spans="1:29" ht="20.149999999999999" customHeight="1">
      <c r="A42" s="22"/>
      <c r="B42" s="28"/>
      <c r="C42" s="346" t="s">
        <v>50</v>
      </c>
      <c r="D42" s="346"/>
      <c r="E42" s="346"/>
      <c r="F42" s="346"/>
      <c r="G42" s="346"/>
      <c r="H42" s="346"/>
      <c r="I42" s="346"/>
      <c r="J42" s="346"/>
      <c r="K42" s="346"/>
      <c r="L42" s="347"/>
      <c r="M42" s="385" t="s">
        <v>224</v>
      </c>
      <c r="N42" s="350"/>
      <c r="O42" s="350"/>
      <c r="P42" s="350"/>
      <c r="Q42" s="350"/>
      <c r="R42" s="350"/>
      <c r="S42" s="350"/>
      <c r="T42" s="350"/>
      <c r="U42" s="350"/>
      <c r="V42" s="350"/>
      <c r="W42" s="351"/>
      <c r="X42" s="352"/>
      <c r="Y42" s="22"/>
      <c r="Z42" s="22"/>
      <c r="AA42" s="22"/>
    </row>
    <row r="43" spans="1:29" ht="20.149999999999999" customHeight="1">
      <c r="A43" s="22"/>
      <c r="B43" s="386" t="s">
        <v>51</v>
      </c>
      <c r="C43" s="346" t="s">
        <v>52</v>
      </c>
      <c r="D43" s="346"/>
      <c r="E43" s="346"/>
      <c r="F43" s="346"/>
      <c r="G43" s="346"/>
      <c r="H43" s="346"/>
      <c r="I43" s="346"/>
      <c r="J43" s="346"/>
      <c r="K43" s="346"/>
      <c r="L43" s="347"/>
      <c r="M43" s="348" t="s">
        <v>225</v>
      </c>
      <c r="N43" s="349"/>
      <c r="O43" s="349"/>
      <c r="P43" s="349"/>
      <c r="Q43" s="349"/>
      <c r="R43" s="349"/>
      <c r="S43" s="349"/>
      <c r="T43" s="349"/>
      <c r="U43" s="349"/>
      <c r="V43" s="349"/>
      <c r="W43" s="388"/>
      <c r="X43" s="389"/>
      <c r="Y43" s="22"/>
      <c r="Z43" s="22"/>
      <c r="AA43" s="22"/>
    </row>
    <row r="44" spans="1:29" ht="20.149999999999999" customHeight="1">
      <c r="A44" s="22"/>
      <c r="B44" s="387"/>
      <c r="C44" s="390" t="s">
        <v>50</v>
      </c>
      <c r="D44" s="390"/>
      <c r="E44" s="390"/>
      <c r="F44" s="390"/>
      <c r="G44" s="390"/>
      <c r="H44" s="390"/>
      <c r="I44" s="390"/>
      <c r="J44" s="390"/>
      <c r="K44" s="390"/>
      <c r="L44" s="390"/>
      <c r="M44" s="348" t="s">
        <v>226</v>
      </c>
      <c r="N44" s="349"/>
      <c r="O44" s="349"/>
      <c r="P44" s="349"/>
      <c r="Q44" s="349"/>
      <c r="R44" s="349"/>
      <c r="S44" s="349"/>
      <c r="T44" s="349"/>
      <c r="U44" s="349"/>
      <c r="V44" s="349"/>
      <c r="W44" s="388"/>
      <c r="X44" s="389"/>
      <c r="Y44" s="22"/>
      <c r="Z44" s="22"/>
      <c r="AA44" s="22"/>
    </row>
    <row r="45" spans="1:29" ht="20.149999999999999" customHeight="1">
      <c r="A45" s="22"/>
      <c r="B45" s="27" t="s">
        <v>37</v>
      </c>
      <c r="C45" s="346" t="s">
        <v>23</v>
      </c>
      <c r="D45" s="346"/>
      <c r="E45" s="346"/>
      <c r="F45" s="346"/>
      <c r="G45" s="346"/>
      <c r="H45" s="346"/>
      <c r="I45" s="346"/>
      <c r="J45" s="346"/>
      <c r="K45" s="346"/>
      <c r="L45" s="347"/>
      <c r="M45" s="377" t="s">
        <v>227</v>
      </c>
      <c r="N45" s="378"/>
      <c r="O45" s="378"/>
      <c r="P45" s="378"/>
      <c r="Q45" s="378"/>
      <c r="R45" s="378"/>
      <c r="S45" s="378"/>
      <c r="T45" s="378"/>
      <c r="U45" s="378"/>
      <c r="V45" s="378"/>
      <c r="W45" s="379"/>
      <c r="X45" s="380"/>
      <c r="Y45" s="22"/>
      <c r="Z45" s="22"/>
      <c r="AA45" s="22"/>
    </row>
    <row r="46" spans="1:29" ht="20.149999999999999" customHeight="1" thickBot="1">
      <c r="A46" s="22"/>
      <c r="B46" s="33"/>
      <c r="C46" s="346" t="s">
        <v>53</v>
      </c>
      <c r="D46" s="346"/>
      <c r="E46" s="346"/>
      <c r="F46" s="346"/>
      <c r="G46" s="346"/>
      <c r="H46" s="346"/>
      <c r="I46" s="346"/>
      <c r="J46" s="346"/>
      <c r="K46" s="346"/>
      <c r="L46" s="347"/>
      <c r="M46" s="381" t="s">
        <v>228</v>
      </c>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t="s">
        <v>213</v>
      </c>
      <c r="D53" s="374"/>
      <c r="E53" s="374"/>
      <c r="F53" s="374"/>
      <c r="G53" s="374"/>
      <c r="H53" s="374"/>
      <c r="I53" s="374"/>
      <c r="J53" s="374"/>
      <c r="K53" s="374"/>
      <c r="L53" s="375"/>
      <c r="M53" s="364" t="s">
        <v>189</v>
      </c>
      <c r="N53" s="365"/>
      <c r="O53" s="365"/>
      <c r="P53" s="365"/>
      <c r="Q53" s="366"/>
      <c r="R53" s="367" t="s">
        <v>206</v>
      </c>
      <c r="S53" s="368"/>
      <c r="T53" s="368"/>
      <c r="U53" s="368"/>
      <c r="V53" s="369"/>
      <c r="W53" s="10" t="s">
        <v>190</v>
      </c>
      <c r="X53" s="11" t="s">
        <v>188</v>
      </c>
      <c r="Y53" s="12" t="s">
        <v>11</v>
      </c>
      <c r="Z53" s="39"/>
      <c r="AA53" s="40"/>
    </row>
    <row r="54" spans="1:27" ht="38.25" customHeight="1">
      <c r="A54" s="22"/>
      <c r="B54" s="41">
        <f>B53+1</f>
        <v>2</v>
      </c>
      <c r="C54" s="356">
        <v>1334567890</v>
      </c>
      <c r="D54" s="357"/>
      <c r="E54" s="357"/>
      <c r="F54" s="357"/>
      <c r="G54" s="357"/>
      <c r="H54" s="357"/>
      <c r="I54" s="357"/>
      <c r="J54" s="357"/>
      <c r="K54" s="357"/>
      <c r="L54" s="358"/>
      <c r="M54" s="359" t="s">
        <v>238</v>
      </c>
      <c r="N54" s="360"/>
      <c r="O54" s="360"/>
      <c r="P54" s="360"/>
      <c r="Q54" s="361"/>
      <c r="R54" s="353" t="s">
        <v>189</v>
      </c>
      <c r="S54" s="354"/>
      <c r="T54" s="354"/>
      <c r="U54" s="354"/>
      <c r="V54" s="355"/>
      <c r="W54" s="13" t="s">
        <v>190</v>
      </c>
      <c r="X54" s="14" t="s">
        <v>188</v>
      </c>
      <c r="Y54" s="15" t="s">
        <v>105</v>
      </c>
      <c r="Z54" s="39"/>
      <c r="AA54" s="40"/>
    </row>
    <row r="55" spans="1:27" ht="38.25" customHeight="1">
      <c r="A55" s="22"/>
      <c r="B55" s="41">
        <f t="shared" ref="B55:B118" si="0">B54+1</f>
        <v>3</v>
      </c>
      <c r="C55" s="356">
        <v>1334567891</v>
      </c>
      <c r="D55" s="357"/>
      <c r="E55" s="357"/>
      <c r="F55" s="357"/>
      <c r="G55" s="357"/>
      <c r="H55" s="357"/>
      <c r="I55" s="357"/>
      <c r="J55" s="357"/>
      <c r="K55" s="357"/>
      <c r="L55" s="358"/>
      <c r="M55" s="353" t="s">
        <v>189</v>
      </c>
      <c r="N55" s="354"/>
      <c r="O55" s="354"/>
      <c r="P55" s="354"/>
      <c r="Q55" s="355"/>
      <c r="R55" s="353" t="s">
        <v>189</v>
      </c>
      <c r="S55" s="354"/>
      <c r="T55" s="354"/>
      <c r="U55" s="354"/>
      <c r="V55" s="355"/>
      <c r="W55" s="13" t="s">
        <v>207</v>
      </c>
      <c r="X55" s="14" t="s">
        <v>191</v>
      </c>
      <c r="Y55" s="15" t="s">
        <v>13</v>
      </c>
      <c r="Z55" s="39"/>
      <c r="AA55" s="40"/>
    </row>
    <row r="56" spans="1:27" ht="38.25" customHeight="1">
      <c r="A56" s="22"/>
      <c r="B56" s="41">
        <f t="shared" si="0"/>
        <v>4</v>
      </c>
      <c r="C56" s="356">
        <v>1334567892</v>
      </c>
      <c r="D56" s="357"/>
      <c r="E56" s="357"/>
      <c r="F56" s="357"/>
      <c r="G56" s="357"/>
      <c r="H56" s="357"/>
      <c r="I56" s="357"/>
      <c r="J56" s="357"/>
      <c r="K56" s="357"/>
      <c r="L56" s="358"/>
      <c r="M56" s="353" t="s">
        <v>204</v>
      </c>
      <c r="N56" s="354"/>
      <c r="O56" s="354"/>
      <c r="P56" s="354"/>
      <c r="Q56" s="355"/>
      <c r="R56" s="353" t="s">
        <v>208</v>
      </c>
      <c r="S56" s="354"/>
      <c r="T56" s="354"/>
      <c r="U56" s="354"/>
      <c r="V56" s="355"/>
      <c r="W56" s="13" t="s">
        <v>204</v>
      </c>
      <c r="X56" s="14" t="s">
        <v>209</v>
      </c>
      <c r="Y56" s="15" t="s">
        <v>210</v>
      </c>
      <c r="Z56" s="39"/>
      <c r="AA56" s="40"/>
    </row>
    <row r="57" spans="1:27" ht="38.25" customHeight="1">
      <c r="A57" s="22"/>
      <c r="B57" s="41">
        <f t="shared" si="0"/>
        <v>5</v>
      </c>
      <c r="C57" s="356">
        <v>1334567893</v>
      </c>
      <c r="D57" s="357"/>
      <c r="E57" s="357"/>
      <c r="F57" s="357"/>
      <c r="G57" s="357"/>
      <c r="H57" s="357"/>
      <c r="I57" s="357"/>
      <c r="J57" s="357"/>
      <c r="K57" s="357"/>
      <c r="L57" s="358"/>
      <c r="M57" s="353" t="s">
        <v>205</v>
      </c>
      <c r="N57" s="354"/>
      <c r="O57" s="354"/>
      <c r="P57" s="354"/>
      <c r="Q57" s="355"/>
      <c r="R57" s="353" t="s">
        <v>205</v>
      </c>
      <c r="S57" s="354"/>
      <c r="T57" s="354"/>
      <c r="U57" s="354"/>
      <c r="V57" s="355"/>
      <c r="W57" s="13" t="s">
        <v>211</v>
      </c>
      <c r="X57" s="14" t="s">
        <v>212</v>
      </c>
      <c r="Y57" s="15" t="s">
        <v>17</v>
      </c>
      <c r="Z57" s="39"/>
      <c r="AA57" s="40"/>
    </row>
    <row r="58" spans="1:27" ht="38.25" customHeight="1">
      <c r="A58" s="22"/>
      <c r="B58" s="41">
        <f t="shared" si="0"/>
        <v>6</v>
      </c>
      <c r="C58" s="356">
        <v>1334567893</v>
      </c>
      <c r="D58" s="357"/>
      <c r="E58" s="357"/>
      <c r="F58" s="357"/>
      <c r="G58" s="357"/>
      <c r="H58" s="357"/>
      <c r="I58" s="357"/>
      <c r="J58" s="357"/>
      <c r="K58" s="357"/>
      <c r="L58" s="358"/>
      <c r="M58" s="353" t="s">
        <v>205</v>
      </c>
      <c r="N58" s="354"/>
      <c r="O58" s="354"/>
      <c r="P58" s="354"/>
      <c r="Q58" s="355"/>
      <c r="R58" s="353" t="s">
        <v>205</v>
      </c>
      <c r="S58" s="354"/>
      <c r="T58" s="354"/>
      <c r="U58" s="354"/>
      <c r="V58" s="355"/>
      <c r="W58" s="13" t="s">
        <v>211</v>
      </c>
      <c r="X58" s="14" t="s">
        <v>212</v>
      </c>
      <c r="Y58" s="15" t="s">
        <v>192</v>
      </c>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F46" zoomScale="120" zoomScaleNormal="120" zoomScaleSheetLayoutView="120" workbookViewId="0">
      <selection activeCell="AM12" sqref="AM12"/>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○○市</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v>5</v>
      </c>
      <c r="W4" s="618"/>
      <c r="X4" s="64" t="s">
        <v>22</v>
      </c>
      <c r="Y4" s="21"/>
      <c r="Z4" s="62"/>
      <c r="AA4" s="62"/>
      <c r="AB4" s="62"/>
      <c r="AC4" s="65"/>
      <c r="AD4" s="22"/>
      <c r="AE4" s="22"/>
      <c r="AF4" s="24"/>
      <c r="AG4" s="62"/>
      <c r="AH4" s="62"/>
      <c r="AI4" s="62"/>
      <c r="AJ4" s="62"/>
    </row>
    <row r="5" spans="1:45" ht="1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○○ケアサービス</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○○ケアサービス</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100－1234</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千代田区霞が関 1－2－2</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○○ビル 18F</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コウロウ タロウ</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厚労 太郎</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03-3571-XXXX</v>
      </c>
      <c r="L14" s="620"/>
      <c r="M14" s="620"/>
      <c r="N14" s="620"/>
      <c r="O14" s="620"/>
      <c r="P14" s="620"/>
      <c r="Q14" s="620"/>
      <c r="R14" s="620"/>
      <c r="S14" s="620"/>
      <c r="T14" s="620"/>
      <c r="U14" s="619" t="s">
        <v>38</v>
      </c>
      <c r="V14" s="619"/>
      <c r="W14" s="619"/>
      <c r="X14" s="619"/>
      <c r="Y14" s="620" t="str">
        <f>IF(基本情報入力シート!M46="","",基本情報入力シート!M46)</f>
        <v>aaa@aaa.aa.jp</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4" t="s">
        <v>268</v>
      </c>
      <c r="D18" s="555"/>
      <c r="E18" s="555"/>
      <c r="F18" s="555"/>
      <c r="G18" s="555"/>
      <c r="H18" s="555"/>
      <c r="I18" s="555"/>
      <c r="J18" s="555"/>
      <c r="K18" s="555"/>
      <c r="L18" s="556"/>
      <c r="M18" s="48" t="s">
        <v>165</v>
      </c>
      <c r="N18" s="557" t="s">
        <v>269</v>
      </c>
      <c r="O18" s="558"/>
      <c r="P18" s="558"/>
      <c r="Q18" s="558"/>
      <c r="R18" s="558"/>
      <c r="S18" s="558"/>
      <c r="T18" s="558"/>
      <c r="U18" s="558"/>
      <c r="V18" s="558"/>
      <c r="W18" s="559"/>
      <c r="X18" s="49" t="s">
        <v>165</v>
      </c>
      <c r="Y18" s="560" t="s">
        <v>270</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257</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10" t="s">
        <v>256</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179</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f>IF(V4=0,"",V4)</f>
        <v>5</v>
      </c>
      <c r="E30" s="570"/>
      <c r="F30" s="105" t="s">
        <v>115</v>
      </c>
      <c r="G30" s="106"/>
      <c r="H30" s="106"/>
      <c r="I30" s="106"/>
      <c r="J30" s="106"/>
      <c r="K30" s="106"/>
      <c r="L30" s="106"/>
      <c r="M30" s="106"/>
      <c r="N30" s="106"/>
      <c r="O30" s="107"/>
      <c r="P30" s="602">
        <f>P35+W35+AD35</f>
        <v>54805879</v>
      </c>
      <c r="Q30" s="603"/>
      <c r="R30" s="603"/>
      <c r="S30" s="603"/>
      <c r="T30" s="603"/>
      <c r="U30" s="604"/>
      <c r="V30" s="108" t="s">
        <v>4</v>
      </c>
    </row>
    <row r="31" spans="1:73" ht="30.75" customHeight="1">
      <c r="A31" s="104" t="s">
        <v>26</v>
      </c>
      <c r="B31" s="542" t="s">
        <v>271</v>
      </c>
      <c r="C31" s="543"/>
      <c r="D31" s="543"/>
      <c r="E31" s="543"/>
      <c r="F31" s="543"/>
      <c r="G31" s="543"/>
      <c r="H31" s="543"/>
      <c r="I31" s="543"/>
      <c r="J31" s="543"/>
      <c r="K31" s="543"/>
      <c r="L31" s="543"/>
      <c r="M31" s="543"/>
      <c r="N31" s="543"/>
      <c r="O31" s="566"/>
      <c r="P31" s="567">
        <f>P36+W36+AD36</f>
        <v>56379277</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286</v>
      </c>
      <c r="AM34" s="402"/>
      <c r="AN34" s="402"/>
      <c r="AO34" s="402"/>
      <c r="AP34" s="402"/>
      <c r="AQ34" s="402"/>
      <c r="AR34" s="402"/>
      <c r="AS34" s="402"/>
      <c r="AT34" s="402"/>
      <c r="AU34" s="402"/>
      <c r="AV34" s="403"/>
    </row>
    <row r="35" spans="1:48" ht="18" customHeight="1" thickBot="1">
      <c r="A35" s="104" t="s">
        <v>25</v>
      </c>
      <c r="B35" s="474" t="s">
        <v>114</v>
      </c>
      <c r="C35" s="474"/>
      <c r="D35" s="570">
        <f>IF(V4=0,"",V4)</f>
        <v>5</v>
      </c>
      <c r="E35" s="570"/>
      <c r="F35" s="552" t="s">
        <v>184</v>
      </c>
      <c r="G35" s="552"/>
      <c r="H35" s="552"/>
      <c r="I35" s="552"/>
      <c r="J35" s="552"/>
      <c r="K35" s="552"/>
      <c r="L35" s="552"/>
      <c r="M35" s="552"/>
      <c r="N35" s="552"/>
      <c r="O35" s="553"/>
      <c r="P35" s="511">
        <f>IF('別紙様式3-2'!P7="","",'別紙様式3-2'!P7)</f>
        <v>38081062</v>
      </c>
      <c r="Q35" s="512"/>
      <c r="R35" s="512"/>
      <c r="S35" s="512"/>
      <c r="T35" s="512"/>
      <c r="U35" s="512"/>
      <c r="V35" s="113" t="s">
        <v>4</v>
      </c>
      <c r="W35" s="511">
        <f>IF('別紙様式3-2'!P8="","",'別紙様式3-2'!P8)</f>
        <v>9713054</v>
      </c>
      <c r="X35" s="512"/>
      <c r="Y35" s="512"/>
      <c r="Z35" s="512"/>
      <c r="AA35" s="512"/>
      <c r="AB35" s="512"/>
      <c r="AC35" s="113" t="s">
        <v>4</v>
      </c>
      <c r="AD35" s="511">
        <f>IF('別紙様式3-2'!P9="","",'別紙様式3-2'!P9)</f>
        <v>7011763</v>
      </c>
      <c r="AE35" s="512"/>
      <c r="AF35" s="512"/>
      <c r="AG35" s="512"/>
      <c r="AH35" s="512"/>
      <c r="AI35" s="512"/>
      <c r="AJ35" s="114" t="s">
        <v>4</v>
      </c>
    </row>
    <row r="36" spans="1:48" ht="30" customHeight="1" thickBot="1">
      <c r="A36" s="104" t="s">
        <v>26</v>
      </c>
      <c r="B36" s="542" t="s">
        <v>272</v>
      </c>
      <c r="C36" s="543"/>
      <c r="D36" s="543"/>
      <c r="E36" s="543"/>
      <c r="F36" s="543"/>
      <c r="G36" s="543"/>
      <c r="H36" s="543"/>
      <c r="I36" s="543"/>
      <c r="J36" s="543"/>
      <c r="K36" s="543"/>
      <c r="L36" s="543"/>
      <c r="M36" s="543"/>
      <c r="N36" s="543"/>
      <c r="O36" s="543"/>
      <c r="P36" s="645">
        <v>38883524</v>
      </c>
      <c r="Q36" s="646"/>
      <c r="R36" s="646"/>
      <c r="S36" s="646"/>
      <c r="T36" s="646"/>
      <c r="U36" s="647"/>
      <c r="V36" s="107" t="s">
        <v>4</v>
      </c>
      <c r="W36" s="567">
        <f>IFERROR(S76+Y76+AE76,"")</f>
        <v>10088663</v>
      </c>
      <c r="X36" s="568"/>
      <c r="Y36" s="568"/>
      <c r="Z36" s="568"/>
      <c r="AA36" s="568"/>
      <c r="AB36" s="569"/>
      <c r="AC36" s="115" t="s">
        <v>4</v>
      </c>
      <c r="AD36" s="567">
        <f>IFERROR(S94+S96,"")</f>
        <v>7407090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f>IF(V4=0,"",V4)</f>
        <v>5</v>
      </c>
      <c r="E39" s="547"/>
      <c r="F39" s="540" t="s">
        <v>135</v>
      </c>
      <c r="G39" s="540"/>
      <c r="H39" s="540"/>
      <c r="I39" s="540"/>
      <c r="J39" s="540"/>
      <c r="K39" s="540"/>
      <c r="L39" s="540"/>
      <c r="M39" s="540"/>
      <c r="N39" s="540"/>
      <c r="O39" s="541"/>
      <c r="P39" s="571">
        <f>P40-P41</f>
        <v>267633483</v>
      </c>
      <c r="Q39" s="572"/>
      <c r="R39" s="572"/>
      <c r="S39" s="572"/>
      <c r="T39" s="572"/>
      <c r="U39" s="573"/>
      <c r="V39" s="108" t="s">
        <v>4</v>
      </c>
      <c r="W39" s="122" t="s">
        <v>177</v>
      </c>
      <c r="X39" s="586" t="str">
        <f>IF(P42="","",IF(P39="","",IF(P39&gt;=P42,"○","☓")))</f>
        <v>○</v>
      </c>
      <c r="Y39" s="648" t="s">
        <v>166</v>
      </c>
      <c r="Z39" s="118"/>
      <c r="AA39" s="118"/>
      <c r="AB39" s="118"/>
      <c r="AC39" s="120"/>
      <c r="AD39" s="118"/>
      <c r="AE39" s="118"/>
      <c r="AF39" s="118"/>
      <c r="AG39" s="118"/>
      <c r="AH39" s="118"/>
      <c r="AI39" s="118"/>
      <c r="AJ39" s="120"/>
      <c r="AL39" s="478" t="s">
        <v>285</v>
      </c>
      <c r="AM39" s="479"/>
      <c r="AN39" s="479"/>
      <c r="AO39" s="479"/>
      <c r="AP39" s="479"/>
      <c r="AQ39" s="479"/>
      <c r="AR39" s="479"/>
      <c r="AS39" s="479"/>
      <c r="AT39" s="479"/>
      <c r="AU39" s="479"/>
      <c r="AV39" s="480"/>
    </row>
    <row r="40" spans="1:48" ht="18.75" customHeight="1" thickBot="1">
      <c r="A40" s="519"/>
      <c r="B40" s="577" t="s">
        <v>185</v>
      </c>
      <c r="C40" s="577"/>
      <c r="D40" s="577"/>
      <c r="E40" s="577"/>
      <c r="F40" s="577"/>
      <c r="G40" s="577"/>
      <c r="H40" s="577"/>
      <c r="I40" s="577"/>
      <c r="J40" s="577"/>
      <c r="K40" s="577"/>
      <c r="L40" s="577"/>
      <c r="M40" s="577"/>
      <c r="N40" s="577"/>
      <c r="O40" s="578"/>
      <c r="P40" s="581">
        <v>324012760</v>
      </c>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186</v>
      </c>
      <c r="C41" s="579"/>
      <c r="D41" s="579"/>
      <c r="E41" s="579"/>
      <c r="F41" s="579"/>
      <c r="G41" s="579"/>
      <c r="H41" s="579"/>
      <c r="I41" s="579"/>
      <c r="J41" s="579"/>
      <c r="K41" s="579"/>
      <c r="L41" s="579"/>
      <c r="M41" s="579"/>
      <c r="N41" s="579"/>
      <c r="O41" s="580"/>
      <c r="P41" s="584">
        <f>P31</f>
        <v>56379277</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273</v>
      </c>
      <c r="C42" s="576"/>
      <c r="D42" s="576"/>
      <c r="E42" s="576"/>
      <c r="F42" s="576"/>
      <c r="G42" s="576"/>
      <c r="H42" s="576"/>
      <c r="I42" s="576"/>
      <c r="J42" s="576"/>
      <c r="K42" s="576"/>
      <c r="L42" s="576"/>
      <c r="M42" s="576"/>
      <c r="N42" s="576"/>
      <c r="O42" s="576"/>
      <c r="P42" s="571">
        <f>P43-P44-P45-P46-P47</f>
        <v>255401776</v>
      </c>
      <c r="Q42" s="572"/>
      <c r="R42" s="572"/>
      <c r="S42" s="572"/>
      <c r="T42" s="572"/>
      <c r="U42" s="573"/>
      <c r="V42" s="124" t="s">
        <v>4</v>
      </c>
      <c r="W42" s="122" t="s">
        <v>177</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v>323895307</v>
      </c>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v>36672680</v>
      </c>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v>9379554</v>
      </c>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v>7312647</v>
      </c>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v>15128650</v>
      </c>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245</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320</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201</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242</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319</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243</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399" t="s">
        <v>316</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399" t="s">
        <v>308</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260</v>
      </c>
      <c r="B66" s="399" t="s">
        <v>309</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261</v>
      </c>
      <c r="B67" s="399" t="s">
        <v>264</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262</v>
      </c>
      <c r="B68" s="399" t="s">
        <v>274</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399" t="s">
        <v>322</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275</v>
      </c>
      <c r="B74" s="424"/>
      <c r="C74" s="424"/>
      <c r="D74" s="424"/>
      <c r="E74" s="424"/>
      <c r="F74" s="424"/>
      <c r="G74" s="424"/>
      <c r="H74" s="424"/>
      <c r="I74" s="424"/>
      <c r="J74" s="424"/>
      <c r="K74" s="424"/>
      <c r="L74" s="424"/>
      <c r="M74" s="424"/>
      <c r="N74" s="424"/>
      <c r="O74" s="424"/>
      <c r="P74" s="424"/>
      <c r="Q74" s="424"/>
      <c r="R74" s="424"/>
      <c r="S74" s="421" t="b">
        <v>1</v>
      </c>
      <c r="T74" s="422"/>
      <c r="U74" s="422"/>
      <c r="V74" s="422"/>
      <c r="W74" s="422"/>
      <c r="X74" s="50"/>
      <c r="Y74" s="420" t="b">
        <v>1</v>
      </c>
      <c r="Z74" s="420"/>
      <c r="AA74" s="420"/>
      <c r="AB74" s="420"/>
      <c r="AC74" s="420"/>
      <c r="AD74" s="51"/>
      <c r="AE74" s="420" t="b">
        <v>1</v>
      </c>
      <c r="AF74" s="420"/>
      <c r="AG74" s="420"/>
      <c r="AH74" s="420"/>
      <c r="AI74" s="548"/>
      <c r="AJ74" s="150" t="str">
        <f>IF(M18="○", IF(OR(AND(NOT(S74),NOT(Y74),AE74),AND(NOT(S74),NOT(Y74),NOT(AE74))),"×","○"),"")</f>
        <v>○</v>
      </c>
      <c r="AK74" s="407"/>
      <c r="AL74" s="401" t="s">
        <v>216</v>
      </c>
      <c r="AM74" s="408"/>
      <c r="AN74" s="408"/>
      <c r="AO74" s="408"/>
      <c r="AP74" s="408"/>
      <c r="AQ74" s="408"/>
      <c r="AR74" s="408"/>
      <c r="AS74" s="408"/>
      <c r="AT74" s="408"/>
      <c r="AU74" s="408"/>
      <c r="AV74" s="40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503">
        <v>17.5</v>
      </c>
      <c r="T75" s="484"/>
      <c r="U75" s="484"/>
      <c r="V75" s="484"/>
      <c r="W75" s="484"/>
      <c r="X75" s="52" t="s">
        <v>136</v>
      </c>
      <c r="Y75" s="484">
        <v>27.2</v>
      </c>
      <c r="Z75" s="484"/>
      <c r="AA75" s="484"/>
      <c r="AB75" s="484"/>
      <c r="AC75" s="484"/>
      <c r="AD75" s="52" t="s">
        <v>136</v>
      </c>
      <c r="AE75" s="484">
        <v>9</v>
      </c>
      <c r="AF75" s="484"/>
      <c r="AG75" s="484"/>
      <c r="AH75" s="484"/>
      <c r="AI75" s="484"/>
      <c r="AJ75" s="155" t="s">
        <v>5</v>
      </c>
      <c r="AK75" s="407"/>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485">
        <v>3996256</v>
      </c>
      <c r="T76" s="486"/>
      <c r="U76" s="486"/>
      <c r="V76" s="486"/>
      <c r="W76" s="486"/>
      <c r="X76" s="53" t="s">
        <v>4</v>
      </c>
      <c r="Y76" s="486">
        <v>5257986</v>
      </c>
      <c r="Z76" s="486"/>
      <c r="AA76" s="486"/>
      <c r="AB76" s="486"/>
      <c r="AC76" s="486"/>
      <c r="AD76" s="53" t="s">
        <v>140</v>
      </c>
      <c r="AE76" s="486">
        <v>834421</v>
      </c>
      <c r="AF76" s="486"/>
      <c r="AG76" s="486"/>
      <c r="AH76" s="486"/>
      <c r="AI76" s="486"/>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500">
        <f>S76/(S75*12)</f>
        <v>19029.790476190476</v>
      </c>
      <c r="T77" s="501"/>
      <c r="U77" s="501"/>
      <c r="V77" s="501"/>
      <c r="W77" s="502"/>
      <c r="X77" s="164" t="s">
        <v>140</v>
      </c>
      <c r="Y77" s="501">
        <f>Y76/(Y75*12)</f>
        <v>16109.025735294119</v>
      </c>
      <c r="Z77" s="501"/>
      <c r="AA77" s="501"/>
      <c r="AB77" s="501"/>
      <c r="AC77" s="502"/>
      <c r="AD77" s="164" t="s">
        <v>140</v>
      </c>
      <c r="AE77" s="501">
        <f>AE76/(AE75*12)</f>
        <v>7726.1203703703704</v>
      </c>
      <c r="AF77" s="501"/>
      <c r="AG77" s="501"/>
      <c r="AH77" s="501"/>
      <c r="AI77" s="502"/>
      <c r="AJ77" s="165" t="s">
        <v>140</v>
      </c>
      <c r="AK77" s="425" t="s">
        <v>288</v>
      </c>
    </row>
    <row r="78" spans="1:50" s="66" customFormat="1" ht="15.75" customHeight="1" thickBot="1">
      <c r="A78" s="492" t="s">
        <v>174</v>
      </c>
      <c r="B78" s="493"/>
      <c r="C78" s="493"/>
      <c r="D78" s="493"/>
      <c r="E78" s="493"/>
      <c r="F78" s="493"/>
      <c r="G78" s="493"/>
      <c r="H78" s="493"/>
      <c r="I78" s="493"/>
      <c r="J78" s="493"/>
      <c r="K78" s="493"/>
      <c r="L78" s="493"/>
      <c r="M78" s="493"/>
      <c r="N78" s="493"/>
      <c r="O78" s="493"/>
      <c r="P78" s="493"/>
      <c r="Q78" s="493"/>
      <c r="R78" s="504"/>
      <c r="S78" s="508" t="s">
        <v>128</v>
      </c>
      <c r="T78" s="429">
        <f>IF(Y77, S77/Y77, 1)</f>
        <v>1.181312314530425</v>
      </c>
      <c r="U78" s="430"/>
      <c r="V78" s="431"/>
      <c r="W78" s="427" t="s">
        <v>129</v>
      </c>
      <c r="X78" s="440"/>
      <c r="Y78" s="435" t="s">
        <v>128</v>
      </c>
      <c r="Z78" s="429">
        <f>IF(Y77,1,0)</f>
        <v>1</v>
      </c>
      <c r="AA78" s="430"/>
      <c r="AB78" s="431"/>
      <c r="AC78" s="427" t="s">
        <v>129</v>
      </c>
      <c r="AD78" s="440"/>
      <c r="AE78" s="435" t="s">
        <v>128</v>
      </c>
      <c r="AF78" s="429">
        <f>IF(Y77, AE77/Y77, IF(AE77, AE77/S77, 0))</f>
        <v>0.47961437875431556</v>
      </c>
      <c r="AG78" s="430"/>
      <c r="AH78" s="431"/>
      <c r="AI78" s="438" t="s">
        <v>129</v>
      </c>
      <c r="AJ78" s="166" t="str">
        <f>IF(M18="○", IF(AND(S74=TRUE, Y74=TRUE), IF(AND(T78&gt;Z78, Z78&gt;0),"○","×"),""),"")</f>
        <v>○</v>
      </c>
      <c r="AK78" s="425"/>
      <c r="AL78" s="401" t="s">
        <v>289</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v>
      </c>
      <c r="AK79" s="426" t="s">
        <v>187</v>
      </c>
      <c r="AL79" s="401" t="s">
        <v>317</v>
      </c>
      <c r="AM79" s="402"/>
      <c r="AN79" s="402"/>
      <c r="AO79" s="402"/>
      <c r="AP79" s="402"/>
      <c r="AQ79" s="402"/>
      <c r="AR79" s="402"/>
      <c r="AS79" s="402"/>
      <c r="AT79" s="402"/>
      <c r="AU79" s="402"/>
      <c r="AV79" s="403"/>
      <c r="AX79" s="19"/>
    </row>
    <row r="80" spans="1:50" s="66" customFormat="1" ht="27" customHeight="1" thickBot="1">
      <c r="A80" s="492" t="s">
        <v>276</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162</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10088663</v>
      </c>
      <c r="Z81" s="498"/>
      <c r="AA81" s="498"/>
      <c r="AB81" s="498"/>
      <c r="AC81" s="498"/>
      <c r="AD81" s="172" t="s">
        <v>4</v>
      </c>
      <c r="AK81"/>
      <c r="AO81" s="170"/>
      <c r="AP81" s="170"/>
      <c r="AQ81" s="170"/>
      <c r="AR81" s="170"/>
      <c r="AS81" s="170"/>
      <c r="AT81" s="171"/>
      <c r="AU81" s="171"/>
      <c r="AV81" s="171"/>
    </row>
    <row r="82" spans="1:48" s="66" customFormat="1" ht="27" customHeight="1" thickBot="1">
      <c r="A82" s="490" t="s">
        <v>202</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v>4260000</v>
      </c>
      <c r="Z82" s="495"/>
      <c r="AA82" s="495"/>
      <c r="AB82" s="495"/>
      <c r="AC82" s="496"/>
      <c r="AD82" s="173" t="s">
        <v>4</v>
      </c>
      <c r="AE82" s="79" t="s">
        <v>170</v>
      </c>
      <c r="AF82" s="174" t="str">
        <f>IF(M18="○", IF(Y82, IF(Y82&lt;=4400000,"○","☓"),""),"")</f>
        <v>○</v>
      </c>
      <c r="AG82" s="175" t="s">
        <v>175</v>
      </c>
      <c r="AL82" s="401" t="s">
        <v>287</v>
      </c>
      <c r="AM82" s="402"/>
      <c r="AN82" s="402"/>
      <c r="AO82" s="402"/>
      <c r="AP82" s="402"/>
      <c r="AQ82" s="402"/>
      <c r="AR82" s="402"/>
      <c r="AS82" s="402"/>
      <c r="AT82" s="402"/>
      <c r="AU82" s="402"/>
      <c r="AV82" s="403"/>
    </row>
    <row r="83" spans="1:48" s="66" customFormat="1" ht="27.75" customHeight="1">
      <c r="A83" s="653" t="s">
        <v>194</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3</v>
      </c>
      <c r="Z83" s="658"/>
      <c r="AA83" s="658"/>
      <c r="AB83" s="658"/>
      <c r="AC83" s="658"/>
      <c r="AD83" s="173" t="s">
        <v>169</v>
      </c>
      <c r="AE83" s="176" t="s">
        <v>170</v>
      </c>
      <c r="AF83" s="475" t="str">
        <f>IF(M18="○", IF(OR(Y83&gt;=Y84, OR(A86,A87,A88,A89)=TRUE),"○","×"),"")</f>
        <v>○</v>
      </c>
      <c r="AG83" s="477" t="s">
        <v>176</v>
      </c>
      <c r="AL83" s="478" t="s">
        <v>193</v>
      </c>
      <c r="AM83" s="479"/>
      <c r="AN83" s="479"/>
      <c r="AO83" s="479"/>
      <c r="AP83" s="479"/>
      <c r="AQ83" s="479"/>
      <c r="AR83" s="479"/>
      <c r="AS83" s="479"/>
      <c r="AT83" s="479"/>
      <c r="AU83" s="479"/>
      <c r="AV83" s="480"/>
    </row>
    <row r="84" spans="1:48" s="66" customFormat="1" ht="28.5" customHeight="1" thickBot="1">
      <c r="A84" s="418" t="s">
        <v>234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17"/>
      <c r="AA84" s="417"/>
      <c r="AB84" s="417"/>
      <c r="AC84" s="417"/>
      <c r="AD84" s="177" t="s">
        <v>203</v>
      </c>
      <c r="AE84" s="176" t="s">
        <v>170</v>
      </c>
      <c r="AF84" s="476"/>
      <c r="AG84" s="477"/>
      <c r="AL84" s="481"/>
      <c r="AM84" s="482"/>
      <c r="AN84" s="482"/>
      <c r="AO84" s="482"/>
      <c r="AP84" s="482"/>
      <c r="AQ84" s="482"/>
      <c r="AR84" s="482"/>
      <c r="AS84" s="482"/>
      <c r="AT84" s="482"/>
      <c r="AU84" s="482"/>
      <c r="AV84" s="483"/>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281</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
      </c>
      <c r="AL90" s="401" t="s">
        <v>236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318</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167</v>
      </c>
      <c r="B94" s="451"/>
      <c r="C94" s="196" t="s">
        <v>180</v>
      </c>
      <c r="D94" s="197"/>
      <c r="E94" s="197"/>
      <c r="F94" s="197"/>
      <c r="G94" s="197"/>
      <c r="H94" s="197"/>
      <c r="I94" s="197"/>
      <c r="J94" s="197"/>
      <c r="K94" s="197"/>
      <c r="L94" s="197"/>
      <c r="M94" s="197"/>
      <c r="N94" s="197"/>
      <c r="O94" s="197"/>
      <c r="P94" s="197"/>
      <c r="Q94" s="197"/>
      <c r="R94" s="198"/>
      <c r="S94" s="470">
        <v>6081285</v>
      </c>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321</v>
      </c>
      <c r="E95" s="460"/>
      <c r="F95" s="460"/>
      <c r="G95" s="460"/>
      <c r="H95" s="460"/>
      <c r="I95" s="460"/>
      <c r="J95" s="460"/>
      <c r="K95" s="460"/>
      <c r="L95" s="460"/>
      <c r="M95" s="460"/>
      <c r="N95" s="460"/>
      <c r="O95" s="460"/>
      <c r="P95" s="460"/>
      <c r="Q95" s="460"/>
      <c r="R95" s="460"/>
      <c r="S95" s="464">
        <v>4321269</v>
      </c>
      <c r="T95" s="465"/>
      <c r="U95" s="465"/>
      <c r="V95" s="465"/>
      <c r="W95" s="466"/>
      <c r="X95" s="208" t="s">
        <v>4</v>
      </c>
      <c r="Y95" s="209" t="s">
        <v>28</v>
      </c>
      <c r="Z95" s="461">
        <f>IFERROR(S95/S94*100,0)</f>
        <v>71.05848517213056</v>
      </c>
      <c r="AA95" s="462"/>
      <c r="AB95" s="463"/>
      <c r="AC95" s="194" t="s">
        <v>29</v>
      </c>
      <c r="AD95" s="210" t="s">
        <v>116</v>
      </c>
      <c r="AE95" s="211" t="s">
        <v>170</v>
      </c>
      <c r="AF95" s="174" t="str">
        <f>IF(X18="○", IF(Z95=0,"",IF(Z95&gt;=200/3,"○","×")),"")</f>
        <v>○</v>
      </c>
      <c r="AG95" s="442" t="s">
        <v>195</v>
      </c>
      <c r="AJ95" s="194"/>
      <c r="AK95" s="194"/>
      <c r="AL95" s="401" t="s">
        <v>290</v>
      </c>
      <c r="AM95" s="408"/>
      <c r="AN95" s="408"/>
      <c r="AO95" s="408"/>
      <c r="AP95" s="408"/>
      <c r="AQ95" s="408"/>
      <c r="AR95" s="408"/>
      <c r="AS95" s="408"/>
      <c r="AT95" s="408"/>
      <c r="AU95" s="408"/>
      <c r="AV95" s="409"/>
    </row>
    <row r="96" spans="1:48" ht="18.75" customHeight="1" thickBot="1">
      <c r="A96" s="454" t="s">
        <v>219</v>
      </c>
      <c r="B96" s="455"/>
      <c r="C96" s="196" t="s">
        <v>181</v>
      </c>
      <c r="D96" s="197"/>
      <c r="E96" s="197"/>
      <c r="F96" s="197"/>
      <c r="G96" s="197"/>
      <c r="H96" s="197"/>
      <c r="I96" s="197"/>
      <c r="J96" s="197"/>
      <c r="K96" s="197"/>
      <c r="L96" s="197"/>
      <c r="M96" s="197"/>
      <c r="N96" s="197"/>
      <c r="O96" s="197"/>
      <c r="P96" s="197"/>
      <c r="Q96" s="197"/>
      <c r="R96" s="212"/>
      <c r="S96" s="464">
        <v>1325805</v>
      </c>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321</v>
      </c>
      <c r="E97" s="460"/>
      <c r="F97" s="460"/>
      <c r="G97" s="460"/>
      <c r="H97" s="460"/>
      <c r="I97" s="460"/>
      <c r="J97" s="460"/>
      <c r="K97" s="460"/>
      <c r="L97" s="460"/>
      <c r="M97" s="460"/>
      <c r="N97" s="460"/>
      <c r="O97" s="460"/>
      <c r="P97" s="460"/>
      <c r="Q97" s="460"/>
      <c r="R97" s="460"/>
      <c r="S97" s="467">
        <v>923121</v>
      </c>
      <c r="T97" s="468"/>
      <c r="U97" s="468"/>
      <c r="V97" s="468"/>
      <c r="W97" s="469"/>
      <c r="X97" s="214" t="s">
        <v>4</v>
      </c>
      <c r="Y97" s="215" t="s">
        <v>28</v>
      </c>
      <c r="Z97" s="461">
        <f>IFERROR(S97/S96*100,0)</f>
        <v>69.627207621030237</v>
      </c>
      <c r="AA97" s="462"/>
      <c r="AB97" s="463"/>
      <c r="AC97" s="216" t="s">
        <v>29</v>
      </c>
      <c r="AD97" s="217" t="s">
        <v>116</v>
      </c>
      <c r="AE97" s="211" t="s">
        <v>170</v>
      </c>
      <c r="AF97" s="174" t="str">
        <f>IF(X18="○", IF(Z97=0,"",IF(Z97&gt;=200/3,"○","×")),"")</f>
        <v>○</v>
      </c>
      <c r="AG97" s="442"/>
      <c r="AL97" s="401" t="s">
        <v>291</v>
      </c>
      <c r="AM97" s="408"/>
      <c r="AN97" s="408"/>
      <c r="AO97" s="408"/>
      <c r="AP97" s="408"/>
      <c r="AQ97" s="408"/>
      <c r="AR97" s="408"/>
      <c r="AS97" s="408"/>
      <c r="AT97" s="408"/>
      <c r="AU97" s="408"/>
      <c r="AV97" s="409"/>
    </row>
    <row r="98" spans="1:48" ht="18.75" customHeight="1">
      <c r="A98" s="218" t="s">
        <v>161</v>
      </c>
      <c r="B98" s="219"/>
      <c r="C98" s="219"/>
      <c r="D98" s="219"/>
      <c r="E98" s="219"/>
      <c r="F98" s="219"/>
      <c r="G98" s="219"/>
      <c r="H98" s="219"/>
      <c r="I98" s="219"/>
      <c r="J98" s="219"/>
      <c r="K98" s="219"/>
      <c r="L98" s="219"/>
      <c r="M98" s="219"/>
      <c r="N98" s="219"/>
      <c r="O98" s="219"/>
      <c r="P98" s="219"/>
      <c r="Q98" s="219"/>
      <c r="R98" s="220"/>
      <c r="S98" s="655">
        <f>S94+S96</f>
        <v>7407090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280</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215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1</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1</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1</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1</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1</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1</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1</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1</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1</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1</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1</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v>6</v>
      </c>
      <c r="E140" s="677"/>
      <c r="F140" s="259" t="s">
        <v>2</v>
      </c>
      <c r="G140" s="676" t="s">
        <v>239</v>
      </c>
      <c r="H140" s="677"/>
      <c r="I140" s="259" t="s">
        <v>3</v>
      </c>
      <c r="J140" s="676" t="s">
        <v>239</v>
      </c>
      <c r="K140" s="677"/>
      <c r="L140" s="259" t="s">
        <v>6</v>
      </c>
      <c r="M140" s="257"/>
      <c r="N140" s="678" t="s">
        <v>39</v>
      </c>
      <c r="O140" s="678"/>
      <c r="P140" s="678"/>
      <c r="Q140" s="679" t="str">
        <f>IF(G8="","",G8)</f>
        <v>○○ケアサービス</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168</v>
      </c>
      <c r="O141" s="670"/>
      <c r="P141" s="670"/>
      <c r="Q141" s="671" t="s">
        <v>49</v>
      </c>
      <c r="R141" s="671"/>
      <c r="S141" s="672" t="s">
        <v>240</v>
      </c>
      <c r="T141" s="672"/>
      <c r="U141" s="672"/>
      <c r="V141" s="672"/>
      <c r="W141" s="672"/>
      <c r="X141" s="673" t="s">
        <v>50</v>
      </c>
      <c r="Y141" s="673"/>
      <c r="Z141" s="672" t="s">
        <v>241</v>
      </c>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292</v>
      </c>
      <c r="B149" s="666" t="s">
        <v>294</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v>
      </c>
    </row>
    <row r="150" spans="1:36">
      <c r="A150" s="660"/>
      <c r="B150" s="578" t="s">
        <v>295</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296</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293</v>
      </c>
      <c r="B152" s="667" t="s">
        <v>310</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235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298</v>
      </c>
      <c r="B155" s="661" t="s">
        <v>297</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v>
      </c>
    </row>
    <row r="156" spans="1:36">
      <c r="A156" s="660"/>
      <c r="B156" s="649" t="s">
        <v>301</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v>
      </c>
    </row>
    <row r="157" spans="1:36" ht="13.5" customHeight="1">
      <c r="A157" s="660"/>
      <c r="B157" s="649" t="s">
        <v>302</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v>
      </c>
    </row>
    <row r="158" spans="1:36" ht="13.5" customHeight="1">
      <c r="A158" s="660"/>
      <c r="B158" s="649" t="s">
        <v>303</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v>
      </c>
    </row>
    <row r="159" spans="1:36" ht="27" customHeight="1">
      <c r="A159" s="660"/>
      <c r="B159" s="538" t="s">
        <v>311</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v>
      </c>
    </row>
    <row r="160" spans="1:36" ht="16.5" customHeight="1">
      <c r="A160" s="660"/>
      <c r="B160" s="649" t="s">
        <v>304</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
      </c>
    </row>
    <row r="161" spans="1:36" ht="23.25" customHeight="1">
      <c r="A161" s="659" t="s">
        <v>292</v>
      </c>
      <c r="B161" s="538" t="s">
        <v>299</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v>
      </c>
    </row>
    <row r="162" spans="1:36" ht="25.5" customHeight="1">
      <c r="A162" s="660"/>
      <c r="B162" s="538" t="s">
        <v>305</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v>
      </c>
    </row>
    <row r="163" spans="1:36" ht="25.5" customHeight="1">
      <c r="A163" s="269" t="s">
        <v>293</v>
      </c>
      <c r="B163" s="532" t="s">
        <v>300</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6350</xdr:colOff>
                    <xdr:row>84</xdr:row>
                    <xdr:rowOff>152400</xdr:rowOff>
                  </from>
                  <to>
                    <xdr:col>1</xdr:col>
                    <xdr:colOff>38100</xdr:colOff>
                    <xdr:row>85</xdr:row>
                    <xdr:rowOff>152400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6350</xdr:colOff>
                    <xdr:row>87</xdr:row>
                    <xdr:rowOff>38100</xdr:rowOff>
                  </from>
                  <to>
                    <xdr:col>1</xdr:col>
                    <xdr:colOff>38100</xdr:colOff>
                    <xdr:row>87</xdr:row>
                    <xdr:rowOff>196850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120650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120650</xdr:colOff>
                    <xdr:row>107</xdr:row>
                    <xdr:rowOff>6350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120650</xdr:colOff>
                    <xdr:row>108</xdr:row>
                    <xdr:rowOff>6350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120650</xdr:colOff>
                    <xdr:row>109</xdr:row>
                    <xdr:rowOff>6350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38100</xdr:rowOff>
                  </from>
                  <to>
                    <xdr:col>4</xdr:col>
                    <xdr:colOff>120650</xdr:colOff>
                    <xdr:row>109</xdr:row>
                    <xdr:rowOff>165100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120650</xdr:colOff>
                    <xdr:row>111</xdr:row>
                    <xdr:rowOff>6350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120650</xdr:colOff>
                    <xdr:row>112</xdr:row>
                    <xdr:rowOff>6350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120650</xdr:colOff>
                    <xdr:row>112</xdr:row>
                    <xdr:rowOff>120650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120650</xdr:colOff>
                    <xdr:row>114</xdr:row>
                    <xdr:rowOff>6350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31750</xdr:rowOff>
                  </from>
                  <to>
                    <xdr:col>4</xdr:col>
                    <xdr:colOff>120650</xdr:colOff>
                    <xdr:row>114</xdr:row>
                    <xdr:rowOff>152400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120650</xdr:colOff>
                    <xdr:row>116</xdr:row>
                    <xdr:rowOff>6350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120650</xdr:colOff>
                    <xdr:row>117</xdr:row>
                    <xdr:rowOff>6350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31750</xdr:rowOff>
                  </from>
                  <to>
                    <xdr:col>4</xdr:col>
                    <xdr:colOff>120650</xdr:colOff>
                    <xdr:row>117</xdr:row>
                    <xdr:rowOff>152400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120650</xdr:colOff>
                    <xdr:row>118</xdr:row>
                    <xdr:rowOff>120650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120650</xdr:colOff>
                    <xdr:row>120</xdr:row>
                    <xdr:rowOff>6350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120650</xdr:colOff>
                    <xdr:row>120</xdr:row>
                    <xdr:rowOff>120650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120650</xdr:colOff>
                    <xdr:row>122</xdr:row>
                    <xdr:rowOff>6350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31750</xdr:rowOff>
                  </from>
                  <to>
                    <xdr:col>4</xdr:col>
                    <xdr:colOff>120650</xdr:colOff>
                    <xdr:row>122</xdr:row>
                    <xdr:rowOff>152400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120650</xdr:colOff>
                    <xdr:row>124</xdr:row>
                    <xdr:rowOff>6350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120650</xdr:colOff>
                    <xdr:row>125</xdr:row>
                    <xdr:rowOff>6350</xdr:rowOff>
                  </to>
                </anchor>
              </controlPr>
            </control>
          </mc:Choice>
        </mc:AlternateContent>
        <mc:AlternateContent xmlns:mc="http://schemas.openxmlformats.org/markup-compatibility/2006">
          <mc:Choice Requires="x14">
            <control shapeId="32" r:id="rId28" name="Check Box 161">
              <controlPr defaultSize="0" autoFill="0" autoLine="0" autoPict="0">
                <anchor moveWithCells="1">
                  <from>
                    <xdr:col>4</xdr:col>
                    <xdr:colOff>0</xdr:colOff>
                    <xdr:row>125</xdr:row>
                    <xdr:rowOff>0</xdr:rowOff>
                  </from>
                  <to>
                    <xdr:col>4</xdr:col>
                    <xdr:colOff>120650</xdr:colOff>
                    <xdr:row>126</xdr:row>
                    <xdr:rowOff>6350</xdr:rowOff>
                  </to>
                </anchor>
              </controlPr>
            </control>
          </mc:Choice>
        </mc:AlternateContent>
        <mc:AlternateContent xmlns:mc="http://schemas.openxmlformats.org/markup-compatibility/2006">
          <mc:Choice Requires="x14">
            <control shapeId="33" r:id="rId29" name="Check Box 162">
              <controlPr defaultSize="0" autoFill="0" autoLine="0" autoPict="0">
                <anchor moveWithCells="1">
                  <from>
                    <xdr:col>4</xdr:col>
                    <xdr:colOff>0</xdr:colOff>
                    <xdr:row>126</xdr:row>
                    <xdr:rowOff>0</xdr:rowOff>
                  </from>
                  <to>
                    <xdr:col>4</xdr:col>
                    <xdr:colOff>120650</xdr:colOff>
                    <xdr:row>127</xdr:row>
                    <xdr:rowOff>6350</xdr:rowOff>
                  </to>
                </anchor>
              </controlPr>
            </control>
          </mc:Choice>
        </mc:AlternateContent>
        <mc:AlternateContent xmlns:mc="http://schemas.openxmlformats.org/markup-compatibility/2006">
          <mc:Choice Requires="x14">
            <control shapeId="34" r:id="rId30" name="Check Box 163">
              <controlPr defaultSize="0" autoFill="0" autoLine="0" autoPict="0">
                <anchor moveWithCells="1">
                  <from>
                    <xdr:col>4</xdr:col>
                    <xdr:colOff>0</xdr:colOff>
                    <xdr:row>127</xdr:row>
                    <xdr:rowOff>0</xdr:rowOff>
                  </from>
                  <to>
                    <xdr:col>4</xdr:col>
                    <xdr:colOff>120650</xdr:colOff>
                    <xdr:row>128</xdr:row>
                    <xdr:rowOff>6350</xdr:rowOff>
                  </to>
                </anchor>
              </controlPr>
            </control>
          </mc:Choice>
        </mc:AlternateContent>
        <mc:AlternateContent xmlns:mc="http://schemas.openxmlformats.org/markup-compatibility/2006">
          <mc:Choice Requires="x14">
            <control shapeId="35" r:id="rId31" name="Check Box 164">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6" r:id="rId32" name="Check Box 193">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7" r:id="rId33" name="Check Box 198">
              <controlPr defaultSize="0" autoFill="0" autoLine="0" autoPict="0">
                <anchor moveWithCells="1">
                  <from>
                    <xdr:col>19</xdr:col>
                    <xdr:colOff>120650</xdr:colOff>
                    <xdr:row>73</xdr:row>
                    <xdr:rowOff>57150</xdr:rowOff>
                  </from>
                  <to>
                    <xdr:col>21</xdr:col>
                    <xdr:colOff>120650</xdr:colOff>
                    <xdr:row>73</xdr:row>
                    <xdr:rowOff>165100</xdr:rowOff>
                  </to>
                </anchor>
              </controlPr>
            </control>
          </mc:Choice>
        </mc:AlternateContent>
        <mc:AlternateContent xmlns:mc="http://schemas.openxmlformats.org/markup-compatibility/2006">
          <mc:Choice Requires="x14">
            <control shapeId="38" r:id="rId34" name="Check Box 199">
              <controlPr defaultSize="0" autoFill="0" autoLine="0" autoPict="0">
                <anchor moveWithCells="1">
                  <from>
                    <xdr:col>25</xdr:col>
                    <xdr:colOff>107950</xdr:colOff>
                    <xdr:row>73</xdr:row>
                    <xdr:rowOff>63500</xdr:rowOff>
                  </from>
                  <to>
                    <xdr:col>27</xdr:col>
                    <xdr:colOff>107950</xdr:colOff>
                    <xdr:row>73</xdr:row>
                    <xdr:rowOff>171450</xdr:rowOff>
                  </to>
                </anchor>
              </controlPr>
            </control>
          </mc:Choice>
        </mc:AlternateContent>
        <mc:AlternateContent xmlns:mc="http://schemas.openxmlformats.org/markup-compatibility/2006">
          <mc:Choice Requires="x14">
            <control shapeId="39" r:id="rId35" name="Check Box 200">
              <controlPr defaultSize="0" autoFill="0" autoLine="0" autoPict="0">
                <anchor moveWithCells="1">
                  <from>
                    <xdr:col>31</xdr:col>
                    <xdr:colOff>120650</xdr:colOff>
                    <xdr:row>73</xdr:row>
                    <xdr:rowOff>57150</xdr:rowOff>
                  </from>
                  <to>
                    <xdr:col>33</xdr:col>
                    <xdr:colOff>120650</xdr:colOff>
                    <xdr:row>73</xdr:row>
                    <xdr:rowOff>165100</xdr:rowOff>
                  </to>
                </anchor>
              </controlPr>
            </control>
          </mc:Choice>
        </mc:AlternateContent>
        <mc:AlternateContent xmlns:mc="http://schemas.openxmlformats.org/markup-compatibility/2006">
          <mc:Choice Requires="x14">
            <control shapeId="40" r:id="rId36" name="Check Box 220">
              <controlPr defaultSize="0" autoFill="0" autoLine="0" autoPict="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L34" sqref="L34"/>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696" t="s">
        <v>39</v>
      </c>
      <c r="B3" s="696"/>
      <c r="C3" s="697"/>
      <c r="D3" s="698" t="str">
        <f>IF(基本情報入力シート!M37="","",基本情報入力シート!M37)</f>
        <v>○○ケアサービス</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16" t="s">
        <v>233</v>
      </c>
      <c r="C9" s="717"/>
      <c r="D9" s="717"/>
      <c r="E9" s="717"/>
      <c r="F9" s="717"/>
      <c r="G9" s="717"/>
      <c r="H9" s="717"/>
      <c r="I9" s="717"/>
      <c r="J9" s="717"/>
      <c r="K9" s="717"/>
      <c r="L9" s="717"/>
      <c r="M9" s="717"/>
      <c r="N9" s="717"/>
      <c r="O9" s="717"/>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307</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164</v>
      </c>
      <c r="N13" s="695"/>
      <c r="O13" s="707" t="s">
        <v>61</v>
      </c>
      <c r="P13" s="709" t="s">
        <v>8</v>
      </c>
      <c r="Q13" s="284" t="s">
        <v>313</v>
      </c>
      <c r="R13" s="285"/>
      <c r="S13" s="286" t="s">
        <v>312</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1334567890</v>
      </c>
      <c r="C19" s="719"/>
      <c r="D19" s="719"/>
      <c r="E19" s="719"/>
      <c r="F19" s="719"/>
      <c r="G19" s="719"/>
      <c r="H19" s="719"/>
      <c r="I19" s="719"/>
      <c r="J19" s="719"/>
      <c r="K19" s="720"/>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718">
        <f>IF(基本情報入力シート!C54="","",基本情報入力シート!C54)</f>
        <v>1334567890</v>
      </c>
      <c r="C20" s="719"/>
      <c r="D20" s="719"/>
      <c r="E20" s="719"/>
      <c r="F20" s="719"/>
      <c r="G20" s="719"/>
      <c r="H20" s="719"/>
      <c r="I20" s="719"/>
      <c r="J20" s="719"/>
      <c r="K20" s="720"/>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718">
        <f>IF(基本情報入力シート!C55="","",基本情報入力シート!C55)</f>
        <v>1334567891</v>
      </c>
      <c r="C21" s="719"/>
      <c r="D21" s="719"/>
      <c r="E21" s="719"/>
      <c r="F21" s="719"/>
      <c r="G21" s="719"/>
      <c r="H21" s="719"/>
      <c r="I21" s="719"/>
      <c r="J21" s="719"/>
      <c r="K21" s="720"/>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718">
        <f>IF(基本情報入力シート!C56="","",基本情報入力シート!C56)</f>
        <v>1334567892</v>
      </c>
      <c r="C22" s="719"/>
      <c r="D22" s="719"/>
      <c r="E22" s="719"/>
      <c r="F22" s="719"/>
      <c r="G22" s="719"/>
      <c r="H22" s="719"/>
      <c r="I22" s="719"/>
      <c r="J22" s="719"/>
      <c r="K22" s="720"/>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718">
        <f>IF(基本情報入力シート!C57="","",基本情報入力シート!C57)</f>
        <v>1334567893</v>
      </c>
      <c r="C23" s="719"/>
      <c r="D23" s="719"/>
      <c r="E23" s="719"/>
      <c r="F23" s="719"/>
      <c r="G23" s="719"/>
      <c r="H23" s="719"/>
      <c r="I23" s="719"/>
      <c r="J23" s="719"/>
      <c r="K23" s="720"/>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718">
        <f>IF(基本情報入力シート!C58="","",基本情報入力シート!C58)</f>
        <v>1334567893</v>
      </c>
      <c r="C24" s="719"/>
      <c r="D24" s="719"/>
      <c r="E24" s="719"/>
      <c r="F24" s="719"/>
      <c r="G24" s="719"/>
      <c r="H24" s="719"/>
      <c r="I24" s="719"/>
      <c r="J24" s="719"/>
      <c r="K24" s="720"/>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滝川和代</cp:lastModifiedBy>
  <cp:lastPrinted>2024-07-16T00:55:23Z</cp:lastPrinted>
  <dcterms:modified xsi:type="dcterms:W3CDTF">2024-07-16T01:04:05Z</dcterms:modified>
</cp:coreProperties>
</file>